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221"/>
  <workbookPr codeName="ThisWorkbook" autoCompressPictures="0"/>
  <bookViews>
    <workbookView showSheetTabs="0" xWindow="4020" yWindow="2860" windowWidth="32040" windowHeight="1668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6" i="1" l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N14" i="1"/>
  <c r="N15" i="1"/>
  <c r="L36" i="1"/>
  <c r="L35" i="1"/>
  <c r="P7" i="1"/>
  <c r="P18" i="1"/>
  <c r="P9" i="1"/>
  <c r="P20" i="1"/>
  <c r="P8" i="1"/>
  <c r="P19" i="1"/>
  <c r="P17" i="1"/>
  <c r="P16" i="1"/>
  <c r="B4" i="1"/>
  <c r="P12" i="1"/>
  <c r="F62" i="1"/>
  <c r="L1" i="1"/>
  <c r="L4" i="1"/>
  <c r="L8" i="1"/>
  <c r="P4" i="1"/>
  <c r="P15" i="1"/>
  <c r="B3" i="1"/>
  <c r="B26" i="1"/>
  <c r="L2" i="1"/>
  <c r="P2" i="1"/>
  <c r="P13" i="1"/>
  <c r="N16" i="1"/>
  <c r="L37" i="1"/>
  <c r="L3" i="1"/>
  <c r="L5" i="1"/>
  <c r="P3" i="1"/>
  <c r="P14" i="1"/>
  <c r="L6" i="1"/>
  <c r="N17" i="1"/>
  <c r="L38" i="1"/>
  <c r="N18" i="1"/>
  <c r="L39" i="1"/>
  <c r="L7" i="1"/>
  <c r="L40" i="1"/>
  <c r="N19" i="1"/>
  <c r="N20" i="1"/>
  <c r="L41" i="1"/>
  <c r="N21" i="1"/>
  <c r="L42" i="1"/>
  <c r="N22" i="1"/>
  <c r="L43" i="1"/>
  <c r="L44" i="1"/>
  <c r="N23" i="1"/>
  <c r="N24" i="1"/>
  <c r="L45" i="1"/>
  <c r="N25" i="1"/>
  <c r="L46" i="1"/>
  <c r="N26" i="1"/>
  <c r="L47" i="1"/>
  <c r="L48" i="1"/>
  <c r="N27" i="1"/>
  <c r="N28" i="1"/>
  <c r="L49" i="1"/>
  <c r="N29" i="1"/>
  <c r="L50" i="1"/>
  <c r="N30" i="1"/>
  <c r="L51" i="1"/>
  <c r="L52" i="1"/>
  <c r="N31" i="1"/>
  <c r="L53" i="1"/>
</calcChain>
</file>

<file path=xl/sharedStrings.xml><?xml version="1.0" encoding="utf-8"?>
<sst xmlns="http://schemas.openxmlformats.org/spreadsheetml/2006/main" count="232" uniqueCount="232">
  <si>
    <t>Enero</t>
  </si>
  <si>
    <t>Febrero</t>
  </si>
  <si>
    <t>Marzo</t>
  </si>
  <si>
    <t>Septiembre</t>
  </si>
  <si>
    <t>OBSERVACIONES AL INFORME DE</t>
  </si>
  <si>
    <t>Abril</t>
  </si>
  <si>
    <t>Mayo</t>
  </si>
  <si>
    <t>Junio</t>
  </si>
  <si>
    <t>Julio</t>
  </si>
  <si>
    <t>Agosto</t>
  </si>
  <si>
    <t>1. PARTICIPANTE</t>
  </si>
  <si>
    <t>Octubre</t>
  </si>
  <si>
    <t>VERSIÓN ORIGINAL</t>
  </si>
  <si>
    <t>Noviembre</t>
  </si>
  <si>
    <t>TRANSACCIONES ECONÓMICAS</t>
  </si>
  <si>
    <t>Diciembre</t>
  </si>
  <si>
    <t>2. FECHA</t>
  </si>
  <si>
    <t>No.</t>
  </si>
  <si>
    <t>VERSIÓN</t>
  </si>
  <si>
    <t>4. OBSERVACIONES</t>
  </si>
  <si>
    <t>DESVIOS DE POTENCIA</t>
  </si>
  <si>
    <t>Nombre del Responsable:</t>
  </si>
  <si>
    <t>Cargo:</t>
  </si>
  <si>
    <t>Firma y Sello de la Empresa: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</si>
  <si>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</si>
  <si>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</si>
  <si>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</si>
  <si>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</si>
  <si>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</si>
  <si>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</si>
  <si>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</si>
  <si>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</si>
  <si>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</si>
  <si>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</si>
  <si>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</si>
  <si>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</si>
  <si>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VERSIÓN REVISADA</t>
  </si>
  <si>
    <t>SEGUNDA VERSIÓN REVISADA</t>
  </si>
  <si>
    <t>TERCERA VERSIÓN REVISADA</t>
  </si>
  <si>
    <t>CUARTA VERSIÓN REVISADA</t>
  </si>
  <si>
    <t>(La firma debe ser de algún representante registrado en la Planilla 1.8 acreditada en el AMM.)</t>
  </si>
  <si>
    <t>Escoja de la Lista</t>
  </si>
  <si>
    <t>QUINTA VERSIÓN REVISADA</t>
  </si>
  <si>
    <t>SEXTA VERSIÓN REVISADA</t>
  </si>
  <si>
    <t>SÉPTIMA VERSIÓN REVISADA</t>
  </si>
  <si>
    <t>Nombre del Participante que presenta Observaciones.</t>
  </si>
  <si>
    <t>Fecha en que se presentan al AMM las observaciones.</t>
  </si>
  <si>
    <t xml:space="preserve">3. INFORME DE TRANSACCIONES ECONÓMICAS </t>
  </si>
  <si>
    <t>Informe de Transacciones Económicas al cual corresponden las observaciones.</t>
  </si>
  <si>
    <t xml:space="preserve">De acuerdo al Articulo 85 del Reglamento del Administrador del Mercado Mayorista y numeral 12.3 de la Norma de Coordinacion Comercial 12, </t>
  </si>
  <si>
    <t xml:space="preserve"> presenta las siguientes observaciones al Informe de Transacciones Económicas </t>
  </si>
  <si>
    <t>, solicitando al AMM que las mismas sean analizadas según lo establecido en la normativa del Mercado Mayorista.</t>
  </si>
  <si>
    <t>ACUAMAYA, S. A.</t>
  </si>
  <si>
    <t>AGENCIAS J. I. COHEN</t>
  </si>
  <si>
    <t>ALTERNATIVA DE ENERGIA RENOVABLE, S. A.</t>
  </si>
  <si>
    <t>BIOMASS ENERGY, S. A.</t>
  </si>
  <si>
    <t>BROKER ENERGY COMPANY, S. A.</t>
  </si>
  <si>
    <t>CENTRAL AGRO INDUSTRIAL GUATEMALTECA, S. A.</t>
  </si>
  <si>
    <t>CENTRAL COMERCIALIZADORA DE ENERGIA ELECTRICA, S.A.</t>
  </si>
  <si>
    <t>CENTRAL GENERADORA SANTA LUCIA, S. A.</t>
  </si>
  <si>
    <t>COENESA GENERACION, S. A.</t>
  </si>
  <si>
    <t>COMERCIA INTERNACIONAL, S. A.</t>
  </si>
  <si>
    <t>COMERCIALIZADORA COMERTITLAN, S. A.</t>
  </si>
  <si>
    <t>COMERCIALIZADORA DE ELECTRICIDAD CENTROAMERICANA, S.A.</t>
  </si>
  <si>
    <t>COMERCIALIZADORA DE ENERGIA PARA EL DESARROLLO, S. A.</t>
  </si>
  <si>
    <t>COMERCIALIZADORA DUKE ENERGY DE CENTRO AMERICA, LTDA.</t>
  </si>
  <si>
    <t>COMERCIALIZADORA ELECTRICA DE GUATEMALA, S. A.</t>
  </si>
  <si>
    <t>COMERCIALIZADORA ELECTRICA DEL PACIFICO, S. A.</t>
  </si>
  <si>
    <t>COMERCIALIZADORA ELECTRONOVA S. A.</t>
  </si>
  <si>
    <t>COMERCIALIZADORA GUATEMALTECA MAYORISTA DE ELECTRICIDAD S.A.</t>
  </si>
  <si>
    <t>COMPAÑIA AGRICOLA INDUSTRIAL SANTA ANA, S. A.</t>
  </si>
  <si>
    <t>COMPAÑIA ELECTRICA LA LIBERTAD, S. A.</t>
  </si>
  <si>
    <t>COMPRA DE MATERIAS PRIMAS, S. A.</t>
  </si>
  <si>
    <t>CONCEPCION, S.A.</t>
  </si>
  <si>
    <t>CONTRATACIONES ELÉCTRICAS, S. A.</t>
  </si>
  <si>
    <t>CORALITO, S. A.</t>
  </si>
  <si>
    <t>DISTRIBUIDORA DE ELECTRICIDAD DE OCCIDENTE, S. A. (CONSUMO TARIFA SOCIAL)</t>
  </si>
  <si>
    <t>DISTRIBUIDORA DE ELECTRICIDAD DE ORIENTE, S.A. (CONSUMO TARIFA NO SOCIAL)</t>
  </si>
  <si>
    <t>DUKE ENERGY GUATEMALA TRANSCO, LIMITADA</t>
  </si>
  <si>
    <t>DUKE ENERGY GUATEMALA Y CIA. S. C. A.</t>
  </si>
  <si>
    <t>DUKE ENERGY GUATEMALA Y CIA. S. C. A. (GU)</t>
  </si>
  <si>
    <t>ECONOENERGÍA, S. A.</t>
  </si>
  <si>
    <t>EL PILAR, S. A.</t>
  </si>
  <si>
    <t>ELECTRO GENERACION, S. A.</t>
  </si>
  <si>
    <t>EMPRESA DE COMERCIALIZACION DE ENERGIA ELECTRICA DEL INDE</t>
  </si>
  <si>
    <t>EMPRESA DE GENERACION DE ENERGIA ELECTRICA DEL INDE</t>
  </si>
  <si>
    <t>EMPRESA DE TRANSPORTE Y CONTROL DE ENERGÍA ELÉCTRICA, INDE</t>
  </si>
  <si>
    <t>EMPRESA ELECTRICA DE GUATEMALA, S. A. (CONSUMO TARIFA SOCIAL)</t>
  </si>
  <si>
    <t>EMPRESA MUNICIPAL RURAL DE ELECTRICIDAD DE PLAYA GRANDE</t>
  </si>
  <si>
    <t>EMPRESA PORTUARIA NACIONAL SANTO TOMAS DE CASTILLA</t>
  </si>
  <si>
    <t>ENERGIAS SAN JOSE, S. A.</t>
  </si>
  <si>
    <t>ESI, S. A.</t>
  </si>
  <si>
    <t>GAMA TEXTIL, S. A.</t>
  </si>
  <si>
    <t>GENERADORA DE ENERGIA EL PRADO, S. A.</t>
  </si>
  <si>
    <t>GENERADORA DE OCCIDENTE, LTDA.</t>
  </si>
  <si>
    <t>GENERADORA DEL ESTE, S. A.</t>
  </si>
  <si>
    <t>GENERADORA ELECTRICA DEL NORTE LTDA.</t>
  </si>
  <si>
    <t>GENERADORA ELECTRICA LA PAZ, S. A.</t>
  </si>
  <si>
    <t>GENERADORA ELECTRICA LAS VICTORIAS, S. A.</t>
  </si>
  <si>
    <t>GENERADORA MONTECRISTO S. A.</t>
  </si>
  <si>
    <t>GEOCONSA ENERGY, S.A.</t>
  </si>
  <si>
    <t>GRUPO GENERADOR DE ORIENTE, S. A.</t>
  </si>
  <si>
    <t>GUATEMALA DE MOLDEADOS, S. A.</t>
  </si>
  <si>
    <t>HIDRO XACBAL</t>
  </si>
  <si>
    <t>HIDRONORTE, S. A.</t>
  </si>
  <si>
    <t>HIDROPOWER SDMM, S. A.</t>
  </si>
  <si>
    <t>HIDROTAMA, S. A.</t>
  </si>
  <si>
    <t>INGENIO LA UNION, S.A.</t>
  </si>
  <si>
    <t>INGENIO MAGDALENA, S.A.</t>
  </si>
  <si>
    <t>INMOBILIARIA LA ROCA, S. A.</t>
  </si>
  <si>
    <t>INSTITUTO DE RECREACION DE LOS TRABAJADORES (GUSIRTNE0000001)</t>
  </si>
  <si>
    <t>INSTITUTO NACIONAL DE ELECTRIFICACION (EDIFICIO INDE)</t>
  </si>
  <si>
    <t>INVERSIONES ATENAS, S. A.</t>
  </si>
  <si>
    <t>INVERSIONES PASABIEN, S. A.</t>
  </si>
  <si>
    <t>IXTAL, S. A.</t>
  </si>
  <si>
    <t>LUZ Y FUERZA ELECTRICA DE GUATEMALA, LTDA.</t>
  </si>
  <si>
    <t>MAYORISTAS DE ELECTRICIDAD, S.A.</t>
  </si>
  <si>
    <t>PANTALEON, S.A.</t>
  </si>
  <si>
    <t>PASTEURIZADORA FOREMOST DAIRIES DE GUATEMALA, S. A.</t>
  </si>
  <si>
    <t>POLIWATT LIMITADA</t>
  </si>
  <si>
    <t>PROYECTOS SOSTENIBLES DE GUATEMALA, S. A.</t>
  </si>
  <si>
    <t>PUERTO QUETZAL POWER LLC</t>
  </si>
  <si>
    <t>PUMA ENERGY GUATEMALA, S. A.</t>
  </si>
  <si>
    <t>PUNTA DEL CIELO, S. A.</t>
  </si>
  <si>
    <t>RAFIAS Y EMPAQUES DEL ISTMO, S. A.</t>
  </si>
  <si>
    <t>RECURSOS GEOTERMICOS, S. A.</t>
  </si>
  <si>
    <t>REDES ELÉCTRICAS DE CENTROAMÉRICA, S. A.</t>
  </si>
  <si>
    <t>REGIONAL ENERGETICA, S. A.</t>
  </si>
  <si>
    <t>RENACE, S. A.</t>
  </si>
  <si>
    <t>RENOVABLES DE GUATEMALA, S. A.</t>
  </si>
  <si>
    <t>SAN DIEGO, S. A.</t>
  </si>
  <si>
    <t>SERVICIOS EN GENERACION, S. A.</t>
  </si>
  <si>
    <t>SIBO, S. A.</t>
  </si>
  <si>
    <t>SIDERURGICA DE GUATEMALA, S.A.</t>
  </si>
  <si>
    <t>SOLARIS GUATEMALA, S. A.</t>
  </si>
  <si>
    <t>TECNOGUAT, S. A.</t>
  </si>
  <si>
    <t>TELEFONICA INTERNATIONAL WHOLESALE SERVICES GUATEMALA, S. A.</t>
  </si>
  <si>
    <t>TRANSMISORA DE ENERGIA RENOVABLE S. A.</t>
  </si>
  <si>
    <t>TRANSPORTADORA DE ENERGIA DE CENTROAMERICA, S. A.</t>
  </si>
  <si>
    <t>TRANSPORTE DE ELECTRICIDAD DE OCCIDENTE</t>
  </si>
  <si>
    <t>TRANSPORTISTA ELECTRICA CENTROAMERICANA, S. A.</t>
  </si>
  <si>
    <t>VISION DE AGUILA, S. A.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</si>
  <si>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</si>
  <si>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</si>
  <si>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</si>
  <si>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</si>
  <si>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</si>
  <si>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</si>
  <si>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</si>
  <si>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</si>
  <si>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</si>
  <si>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</si>
  <si>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</si>
  <si>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</si>
  <si>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</si>
  <si>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</si>
  <si>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</si>
  <si>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</si>
  <si>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</si>
  <si>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</si>
  <si>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</si>
  <si>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</si>
  <si>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</si>
  <si>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</si>
  <si>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</si>
  <si>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</si>
  <si>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</si>
  <si>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</si>
  <si>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</si>
  <si>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</si>
  <si>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</si>
  <si>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</si>
  <si>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</si>
  <si>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</si>
  <si>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</si>
  <si>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</si>
  <si>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</si>
  <si>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</si>
  <si>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</si>
  <si>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</si>
  <si>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</si>
  <si>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</si>
  <si>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</si>
  <si>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</si>
  <si>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</si>
  <si>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</si>
  <si>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</si>
  <si>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</si>
  <si>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</si>
  <si>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</si>
  <si>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</si>
  <si>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</si>
  <si>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</si>
  <si>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</si>
  <si>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</si>
  <si>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</si>
  <si>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</si>
  <si>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</si>
  <si>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</si>
  <si>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</si>
  <si>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</si>
  <si>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</si>
  <si>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</si>
  <si>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</si>
  <si>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</si>
  <si>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</si>
  <si>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</si>
  <si>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</si>
  <si>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</si>
  <si>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</si>
  <si>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</si>
  <si>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</si>
  <si>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</si>
  <si>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</si>
  <si>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 xml:space="preserve">
--------------------------- Última línea ---------------------------.</t>
  </si>
  <si>
    <t>EOLICO SAN ANTONIO EL SITIO, S. A.</t>
  </si>
  <si>
    <t>ION ENERGY</t>
  </si>
  <si>
    <t>DISTRIBUIDORA DE ELECTRICIDAD DE ORIENTE, S.A. (TARIFA SOCIAL)</t>
  </si>
  <si>
    <t>DISTRIBUIDORA DE ELECTRICIDAD DE OCCIDENTE, S.A. (TARIFA NO SOCIAL)</t>
  </si>
  <si>
    <t>CUESTAMORAS COMERCIALIZADORA ELÉCTRICA, S.A.</t>
  </si>
  <si>
    <t>AGROPECUARIA ALTORR, S.A.</t>
  </si>
  <si>
    <t>TRANSPORTE DE ENERGÍA ALTERNATIVA, S.A.</t>
  </si>
  <si>
    <t>ANACAPRI, S.A.</t>
  </si>
  <si>
    <t>HIDROELECTRICA EL COBANO, S.A.</t>
  </si>
  <si>
    <t>AGUILAR, ARIMANY, ASOCIADOS CONSULTORES, S.A.</t>
  </si>
  <si>
    <t>INDUSTRIAS DE BIOGAS, S.A.</t>
  </si>
  <si>
    <t>HIDROELECTRICA SAMUC, S.A.</t>
  </si>
  <si>
    <t>HIDROCONCEPCIÓN, S.A.</t>
  </si>
  <si>
    <t>JAGUAR ENERGY GUATEMALA LLC</t>
  </si>
  <si>
    <t>SERVICIOS DE AGUA LA CORONA, S.A.</t>
  </si>
  <si>
    <t>GAS BIOLOGICO, S.A.</t>
  </si>
  <si>
    <t>Seleccione un Agente del listado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</si>
</sst>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4" fontId="1" fillId="0" borderId="0" xfId="0" applyNumberFormat="1" applyFont="1"/>
    <xf numFmtId="17" fontId="1" fillId="0" borderId="0" xfId="0" quotePrefix="1" applyNumberFormat="1" applyFont="1"/>
    <xf numFmtId="0" fontId="1" fillId="0" borderId="0" xfId="0" applyFont="1" applyProtection="1">
      <protection locked="0" hidden="1"/>
    </xf>
    <xf numFmtId="0" fontId="1" fillId="0" borderId="0" xfId="0" quotePrefix="1" applyFont="1"/>
    <xf numFmtId="0" fontId="1" fillId="0" borderId="0" xfId="0" quotePrefix="1" applyFont="1" applyProtection="1">
      <protection locked="0" hidden="1"/>
    </xf>
    <xf numFmtId="0" fontId="5" fillId="0" borderId="0" xfId="0" applyFont="1"/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applyFont="1" applyBorder="1"/>
    <xf numFmtId="0" fontId="1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indent="2"/>
    </xf>
    <xf numFmtId="0" fontId="0" fillId="0" borderId="0" xfId="0" applyBorder="1"/>
    <xf numFmtId="0" fontId="0" fillId="0" borderId="0" xfId="0" applyProtection="1">
      <protection locked="0"/>
    </xf>
    <xf numFmtId="49" fontId="1" fillId="0" borderId="0" xfId="0" quotePrefix="1" applyNumberFormat="1" applyFont="1"/>
    <xf numFmtId="0" fontId="0" fillId="0" borderId="0" xfId="0" quotePrefix="1" applyProtection="1">
      <protection locked="0"/>
    </xf>
    <xf numFmtId="0" fontId="10" fillId="0" borderId="0" xfId="0" applyFont="1"/>
    <xf numFmtId="0" fontId="3" fillId="2" borderId="0" xfId="0" applyFont="1" applyFill="1" applyAlignment="1">
      <alignment horizontal="left" indent="1"/>
    </xf>
    <xf numFmtId="0" fontId="4" fillId="2" borderId="0" xfId="0" applyFont="1" applyFill="1"/>
    <xf numFmtId="0" fontId="1" fillId="2" borderId="0" xfId="0" applyFont="1" applyFill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0" borderId="8" xfId="0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0" dropStyle="combo" dx="16" fmlaRange="$K$1:$K$107" noThreeD="1" val="0"/>
</file>

<file path=xl/ctrlProps/ctrlProp2.xml><?xml version="1.0" encoding="utf-8"?>
<formControlPr xmlns="http://schemas.microsoft.com/office/spreadsheetml/2009/9/main" objectType="Drop" dropStyle="combo" dx="16" fmlaLink="$P$2" fmlaRange="$M$1:$M$31" noThreeD="1" sel="7" val="0"/>
</file>

<file path=xl/ctrlProps/ctrlProp3.xml><?xml version="1.0" encoding="utf-8"?>
<formControlPr xmlns="http://schemas.microsoft.com/office/spreadsheetml/2009/9/main" objectType="Drop" dropStyle="combo" dx="16" fmlaLink="$P$3" fmlaRange="$N$1:$N$12" noThreeD="1" sel="10" val="0"/>
</file>

<file path=xl/ctrlProps/ctrlProp4.xml><?xml version="1.0" encoding="utf-8"?>
<formControlPr xmlns="http://schemas.microsoft.com/office/spreadsheetml/2009/9/main" objectType="Drop" dropStyle="combo" dx="16" fmlaLink="$P$4" fmlaRange="$N$13:$N$31" noThreeD="1" val="0"/>
</file>

<file path=xl/ctrlProps/ctrlProp5.xml><?xml version="1.0" encoding="utf-8"?>
<formControlPr xmlns="http://schemas.microsoft.com/office/spreadsheetml/2009/9/main" objectType="Drop" dropStyle="combo" dx="16" fmlaLink="$P$5" fmlaRange="$O$1:$O$84" noThreeD="1" sel="9" val="4"/>
</file>

<file path=xl/ctrlProps/ctrlProp6.xml><?xml version="1.0" encoding="utf-8"?>
<formControlPr xmlns="http://schemas.microsoft.com/office/spreadsheetml/2009/9/main" objectType="Drop" dropStyle="combo" dx="16" fmlaLink="$P$6" fmlaRange="$N$32:$N$34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9</xdr:row>
          <xdr:rowOff>12700</xdr:rowOff>
        </xdr:from>
        <xdr:to>
          <xdr:col>7</xdr:col>
          <xdr:colOff>673100</xdr:colOff>
          <xdr:row>10</xdr:row>
          <xdr:rowOff>63500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14</xdr:row>
          <xdr:rowOff>0</xdr:rowOff>
        </xdr:from>
        <xdr:to>
          <xdr:col>3</xdr:col>
          <xdr:colOff>0</xdr:colOff>
          <xdr:row>15</xdr:row>
          <xdr:rowOff>38100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14</xdr:row>
          <xdr:rowOff>0</xdr:rowOff>
        </xdr:from>
        <xdr:to>
          <xdr:col>5</xdr:col>
          <xdr:colOff>571500</xdr:colOff>
          <xdr:row>15</xdr:row>
          <xdr:rowOff>38100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14</xdr:row>
          <xdr:rowOff>0</xdr:rowOff>
        </xdr:from>
        <xdr:to>
          <xdr:col>7</xdr:col>
          <xdr:colOff>190500</xdr:colOff>
          <xdr:row>15</xdr:row>
          <xdr:rowOff>38100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12700</xdr:rowOff>
        </xdr:from>
        <xdr:to>
          <xdr:col>3</xdr:col>
          <xdr:colOff>203200</xdr:colOff>
          <xdr:row>22</xdr:row>
          <xdr:rowOff>50800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152400</xdr:rowOff>
        </xdr:from>
        <xdr:to>
          <xdr:col>7</xdr:col>
          <xdr:colOff>241300</xdr:colOff>
          <xdr:row>22</xdr:row>
          <xdr:rowOff>25400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2</xdr:col>
      <xdr:colOff>262128</xdr:colOff>
      <xdr:row>6</xdr:row>
      <xdr:rowOff>119253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4128" cy="1176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B1:P107"/>
  <sheetViews>
    <sheetView showGridLines="0" tabSelected="1" zoomScale="125" zoomScaleNormal="125" zoomScalePageLayoutView="125" workbookViewId="0">
      <selection activeCell="D9" sqref="D9"/>
    </sheetView>
  </sheetViews>
  <sheetFormatPr baseColWidth="10" defaultColWidth="0" defaultRowHeight="12" zeroHeight="1" x14ac:dyDescent="0"/>
  <cols>
    <col min="1" max="9" width="10.83203125" customWidth="1"/>
    <col min="10" max="10" width="10.33203125" customWidth="1"/>
    <col min="11" max="11" width="83.33203125" hidden="1" customWidth="1"/>
    <col min="12" max="12" width="11.83203125" hidden="1" customWidth="1"/>
    <col min="13" max="13" width="30.83203125" hidden="1" customWidth="1"/>
    <col min="14" max="14" width="138.5" hidden="1" customWidth="1"/>
    <col min="15" max="15" width="8.83203125" hidden="1" customWidth="1"/>
    <col min="16" max="16" width="44.1640625" hidden="1" customWidth="1"/>
    <col min="17" max="17" width="10.83203125" hidden="1" customWidth="1"/>
    <col min="18" max="16384" width="10.83203125" hidden="1"/>
  </cols>
  <sheetData>
    <row r="1" spans="2:16" ht="13">
      <c r="B1" s="1"/>
      <c r="C1" s="1"/>
      <c r="D1" s="1"/>
      <c r="E1" s="1"/>
      <c r="F1" s="1"/>
      <c r="G1" s="1"/>
      <c r="H1" s="1"/>
      <c r="I1" s="1"/>
      <c r="J1" s="1"/>
      <c r="K1" s="19" t="s">
        <v>231</v>
      </c>
      <c r="L1" s="2">
        <f ca="1">TODAY()</f>
        <v>42284</v>
      </c>
      <c r="M1" s="1">
        <v>1</v>
      </c>
      <c r="N1" s="1" t="s">
        <v>0</v>
      </c>
      <c r="O1" s="3" t="s">
        <v>24</v>
      </c>
      <c r="P1" s="16">
        <v>60</v>
      </c>
    </row>
    <row r="2" spans="2:16" ht="16">
      <c r="B2" s="30" t="s">
        <v>4</v>
      </c>
      <c r="C2" s="30"/>
      <c r="D2" s="30"/>
      <c r="E2" s="30"/>
      <c r="F2" s="30"/>
      <c r="G2" s="30"/>
      <c r="H2" s="30"/>
      <c r="I2" s="30"/>
      <c r="J2" s="30"/>
      <c r="K2" s="19" t="s">
        <v>52</v>
      </c>
      <c r="L2" s="1">
        <f ca="1">DAY(L1)</f>
        <v>7</v>
      </c>
      <c r="M2" s="1">
        <v>2</v>
      </c>
      <c r="N2" s="1" t="s">
        <v>1</v>
      </c>
      <c r="O2" s="5" t="s">
        <v>25</v>
      </c>
      <c r="P2" s="16">
        <f ca="1">L2</f>
        <v>7</v>
      </c>
    </row>
    <row r="3" spans="2:16" ht="16">
      <c r="B3" s="31" t="str">
        <f>M33</f>
        <v>TRANSACCIONES ECONÓMICAS</v>
      </c>
      <c r="C3" s="31"/>
      <c r="D3" s="31"/>
      <c r="E3" s="31"/>
      <c r="F3" s="31"/>
      <c r="G3" s="31"/>
      <c r="H3" s="31"/>
      <c r="I3" s="31"/>
      <c r="J3" s="31"/>
      <c r="K3" s="1" t="s">
        <v>53</v>
      </c>
      <c r="L3" s="1">
        <f ca="1">MONTH(L1)</f>
        <v>10</v>
      </c>
      <c r="M3" s="1">
        <v>3</v>
      </c>
      <c r="N3" s="1" t="s">
        <v>2</v>
      </c>
      <c r="O3" s="5" t="s">
        <v>26</v>
      </c>
      <c r="P3" s="16">
        <f ca="1">L3</f>
        <v>10</v>
      </c>
    </row>
    <row r="4" spans="2:16" ht="16">
      <c r="B4" s="30" t="str">
        <f>P16&amp;" "&amp;P17</f>
        <v>09-2015 Escoja de la Lista</v>
      </c>
      <c r="C4" s="30"/>
      <c r="D4" s="30"/>
      <c r="E4" s="30"/>
      <c r="F4" s="30"/>
      <c r="G4" s="30"/>
      <c r="H4" s="30"/>
      <c r="I4" s="30"/>
      <c r="J4" s="30"/>
      <c r="K4" s="19" t="s">
        <v>220</v>
      </c>
      <c r="L4" s="1">
        <f ca="1">YEAR(L1)</f>
        <v>2015</v>
      </c>
      <c r="M4" s="1">
        <v>4</v>
      </c>
      <c r="N4" s="1" t="s">
        <v>5</v>
      </c>
      <c r="O4" s="5" t="s">
        <v>27</v>
      </c>
      <c r="P4" s="16">
        <f ca="1">L8</f>
        <v>1</v>
      </c>
    </row>
    <row r="5" spans="2:16" ht="13">
      <c r="B5" s="1"/>
      <c r="C5" s="1"/>
      <c r="D5" s="1"/>
      <c r="E5" s="1"/>
      <c r="F5" s="1"/>
      <c r="G5" s="1"/>
      <c r="H5" s="1"/>
      <c r="I5" s="1"/>
      <c r="J5" s="1"/>
      <c r="K5" s="19" t="s">
        <v>224</v>
      </c>
      <c r="L5" s="5" t="str">
        <f ca="1">IF(L3=1,"Enero",IF(L3=2,"Febrero",IF(L3=3,"Marzo",IF(L3=4,"Abril",IF(L3=5,"Mayo",IF(L3=6,"Junio",""))))))</f>
        <v/>
      </c>
      <c r="M5" s="1">
        <v>5</v>
      </c>
      <c r="N5" s="1" t="s">
        <v>6</v>
      </c>
      <c r="O5" s="5" t="s">
        <v>28</v>
      </c>
      <c r="P5" s="18">
        <v>9</v>
      </c>
    </row>
    <row r="6" spans="2:16" ht="13">
      <c r="B6" s="1"/>
      <c r="C6" s="1"/>
      <c r="D6" s="1"/>
      <c r="E6" s="1"/>
      <c r="F6" s="1"/>
      <c r="G6" s="1"/>
      <c r="H6" s="1"/>
      <c r="I6" s="1"/>
      <c r="J6" s="1"/>
      <c r="K6" t="s">
        <v>54</v>
      </c>
      <c r="L6" s="5" t="str">
        <f ca="1">IF(L3=7,"Julio",IF(L3=8,"Agosto",IF(L3=9,"Septiembre",IF(L3=10,"Octubre",IF(L3=11,"Noviembre",IF(L3=12,"Diciembre",""))))))</f>
        <v>Octubre</v>
      </c>
      <c r="M6" s="1">
        <v>6</v>
      </c>
      <c r="N6" s="1" t="s">
        <v>7</v>
      </c>
      <c r="O6" s="5" t="s">
        <v>29</v>
      </c>
      <c r="P6" s="16">
        <v>1</v>
      </c>
    </row>
    <row r="7" spans="2:16" ht="13">
      <c r="B7" s="1"/>
      <c r="C7" s="1"/>
      <c r="D7" s="1"/>
      <c r="E7" s="1"/>
      <c r="F7" s="1"/>
      <c r="G7" s="1"/>
      <c r="H7" s="1"/>
      <c r="I7" s="1"/>
      <c r="J7" s="1"/>
      <c r="K7" s="19" t="s">
        <v>222</v>
      </c>
      <c r="L7" s="1" t="str">
        <f ca="1">L5&amp;L6</f>
        <v>Octubre</v>
      </c>
      <c r="M7" s="1">
        <v>7</v>
      </c>
      <c r="N7" s="1" t="s">
        <v>8</v>
      </c>
      <c r="O7" s="5" t="s">
        <v>30</v>
      </c>
      <c r="P7" s="16" t="str">
        <f>B32</f>
        <v>_x000D__x000D_--------------------------- Última línea ---------------------------.</v>
      </c>
    </row>
    <row r="8" spans="2:16" ht="13">
      <c r="B8" s="20" t="s">
        <v>10</v>
      </c>
      <c r="C8" s="21"/>
      <c r="D8" s="7" t="s">
        <v>45</v>
      </c>
      <c r="E8" s="1"/>
      <c r="F8" s="1"/>
      <c r="G8" s="1"/>
      <c r="H8" s="1"/>
      <c r="I8" s="1"/>
      <c r="J8" s="1"/>
      <c r="K8" s="1" t="s">
        <v>55</v>
      </c>
      <c r="L8" s="1">
        <f ca="1">VLOOKUP(L4,L35:M53,2,FALSE)</f>
        <v>1</v>
      </c>
      <c r="M8" s="1">
        <v>8</v>
      </c>
      <c r="N8" s="1" t="s">
        <v>9</v>
      </c>
      <c r="O8" s="5" t="s">
        <v>31</v>
      </c>
      <c r="P8" s="16">
        <f>E55</f>
        <v>0</v>
      </c>
    </row>
    <row r="9" spans="2:16" ht="13">
      <c r="B9" s="1"/>
      <c r="C9" s="1"/>
      <c r="D9" s="1"/>
      <c r="E9" s="1"/>
      <c r="F9" s="1"/>
      <c r="G9" s="1"/>
      <c r="H9" s="1"/>
      <c r="I9" s="1"/>
      <c r="J9" s="1"/>
      <c r="K9" s="1" t="s">
        <v>56</v>
      </c>
      <c r="L9" s="1"/>
      <c r="M9" s="1">
        <v>9</v>
      </c>
      <c r="N9" s="1" t="s">
        <v>3</v>
      </c>
      <c r="O9" s="5" t="s">
        <v>32</v>
      </c>
      <c r="P9" s="16">
        <f>D57</f>
        <v>0</v>
      </c>
    </row>
    <row r="10" spans="2:16" ht="13">
      <c r="B10" s="1"/>
      <c r="C10" s="1"/>
      <c r="D10" s="1"/>
      <c r="E10" s="1"/>
      <c r="F10" s="1"/>
      <c r="G10" s="1"/>
      <c r="H10" s="1"/>
      <c r="I10" s="1"/>
      <c r="J10" s="1"/>
      <c r="K10" s="1" t="s">
        <v>57</v>
      </c>
      <c r="L10" s="1"/>
      <c r="M10" s="1">
        <v>10</v>
      </c>
      <c r="N10" s="1" t="s">
        <v>11</v>
      </c>
      <c r="O10" s="5" t="s">
        <v>33</v>
      </c>
      <c r="P10" s="6"/>
    </row>
    <row r="11" spans="2:16" ht="13">
      <c r="B11" s="1"/>
      <c r="C11" s="1"/>
      <c r="D11" s="1"/>
      <c r="E11" s="1"/>
      <c r="F11" s="1"/>
      <c r="G11" s="1"/>
      <c r="H11" s="1"/>
      <c r="I11" s="1"/>
      <c r="J11" s="1"/>
      <c r="K11" s="1" t="s">
        <v>58</v>
      </c>
      <c r="L11" s="1"/>
      <c r="M11" s="1">
        <v>11</v>
      </c>
      <c r="N11" s="1" t="s">
        <v>13</v>
      </c>
      <c r="O11" s="5" t="s">
        <v>34</v>
      </c>
      <c r="P11" s="4"/>
    </row>
    <row r="12" spans="2:16" ht="13">
      <c r="B12" s="1"/>
      <c r="C12" s="1"/>
      <c r="D12" s="1"/>
      <c r="E12" s="1"/>
      <c r="F12" s="1"/>
      <c r="G12" s="1"/>
      <c r="H12" s="1"/>
      <c r="I12" s="1"/>
      <c r="J12" s="1"/>
      <c r="K12" s="1" t="s">
        <v>59</v>
      </c>
      <c r="L12" s="1"/>
      <c r="M12" s="1">
        <v>12</v>
      </c>
      <c r="N12" s="1" t="s">
        <v>15</v>
      </c>
      <c r="O12" s="5" t="s">
        <v>35</v>
      </c>
      <c r="P12" s="1" t="str">
        <f>INDEX(K1:K91,P1,1)</f>
        <v>GUATEMALA DE MOLDEADOS, S. A.</v>
      </c>
    </row>
    <row r="13" spans="2:16" ht="13">
      <c r="B13" s="20" t="s">
        <v>16</v>
      </c>
      <c r="C13" s="21"/>
      <c r="D13" s="7" t="s">
        <v>46</v>
      </c>
      <c r="E13" s="1"/>
      <c r="F13" s="1"/>
      <c r="G13" s="1"/>
      <c r="H13" s="1"/>
      <c r="I13" s="1"/>
      <c r="J13" s="1"/>
      <c r="K13" s="1" t="s">
        <v>60</v>
      </c>
      <c r="L13" s="1"/>
      <c r="M13" s="1">
        <v>13</v>
      </c>
      <c r="N13" s="1">
        <v>2015</v>
      </c>
      <c r="O13" s="3" t="s">
        <v>142</v>
      </c>
      <c r="P13" s="1">
        <f ca="1">INDEX(M1:M31,P2,1)</f>
        <v>7</v>
      </c>
    </row>
    <row r="14" spans="2:16" ht="13">
      <c r="B14" s="1"/>
      <c r="C14" s="1"/>
      <c r="D14" s="1"/>
      <c r="E14" s="1"/>
      <c r="F14" s="1"/>
      <c r="G14" s="1"/>
      <c r="H14" s="1"/>
      <c r="I14" s="1"/>
      <c r="J14" s="1"/>
      <c r="K14" s="1" t="s">
        <v>61</v>
      </c>
      <c r="L14" s="1"/>
      <c r="M14" s="1">
        <v>14</v>
      </c>
      <c r="N14" s="1">
        <f>N13+1</f>
        <v>2016</v>
      </c>
      <c r="O14" s="5" t="s">
        <v>143</v>
      </c>
      <c r="P14" s="1" t="str">
        <f ca="1">INDEX(N1:N12,P3,1)</f>
        <v>Octubre</v>
      </c>
    </row>
    <row r="15" spans="2:16" ht="13">
      <c r="B15" s="1"/>
      <c r="C15" s="1"/>
      <c r="D15" s="1"/>
      <c r="E15" s="1"/>
      <c r="F15" s="1"/>
      <c r="G15" s="1"/>
      <c r="H15" s="1"/>
      <c r="I15" s="1"/>
      <c r="J15" s="1"/>
      <c r="K15" s="1" t="s">
        <v>62</v>
      </c>
      <c r="L15" s="1"/>
      <c r="M15" s="1">
        <v>15</v>
      </c>
      <c r="N15" s="1">
        <f t="shared" ref="N15:N31" si="0">N14+1</f>
        <v>2017</v>
      </c>
      <c r="O15" s="5" t="s">
        <v>144</v>
      </c>
      <c r="P15" s="1">
        <f ca="1">INDEX(N13:N31,P4)</f>
        <v>2015</v>
      </c>
    </row>
    <row r="16" spans="2:16" ht="13">
      <c r="B16" s="1"/>
      <c r="C16" s="1"/>
      <c r="D16" s="1"/>
      <c r="E16" s="1"/>
      <c r="F16" s="1"/>
      <c r="G16" s="1"/>
      <c r="H16" s="1"/>
      <c r="I16" s="1"/>
      <c r="J16" s="1"/>
      <c r="K16" s="1" t="s">
        <v>63</v>
      </c>
      <c r="L16" s="1"/>
      <c r="M16" s="1">
        <v>16</v>
      </c>
      <c r="N16" s="1">
        <f t="shared" si="0"/>
        <v>2018</v>
      </c>
      <c r="O16" s="5" t="s">
        <v>145</v>
      </c>
      <c r="P16" s="1" t="str">
        <f>INDEX(O1:O84,P5)</f>
        <v>09-2015</v>
      </c>
    </row>
    <row r="17" spans="2:16" ht="13">
      <c r="B17" s="1"/>
      <c r="C17" s="1"/>
      <c r="D17" s="1"/>
      <c r="E17" s="1"/>
      <c r="F17" s="1"/>
      <c r="G17" s="1"/>
      <c r="H17" s="1"/>
      <c r="I17" s="1"/>
      <c r="J17" s="1"/>
      <c r="K17" s="1" t="s">
        <v>64</v>
      </c>
      <c r="L17" s="1"/>
      <c r="M17" s="1">
        <v>17</v>
      </c>
      <c r="N17" s="1">
        <f t="shared" si="0"/>
        <v>2019</v>
      </c>
      <c r="O17" s="5" t="s">
        <v>146</v>
      </c>
      <c r="P17" s="1" t="str">
        <f>INDEX(N32:N34,P6,1)</f>
        <v>Escoja de la Lista</v>
      </c>
    </row>
    <row r="18" spans="2:16" ht="13">
      <c r="B18" s="20" t="s">
        <v>47</v>
      </c>
      <c r="C18" s="21"/>
      <c r="D18" s="21"/>
      <c r="E18" s="21"/>
      <c r="F18" s="21"/>
      <c r="G18" s="1"/>
      <c r="H18" s="1"/>
      <c r="I18" s="1"/>
      <c r="J18" s="1"/>
      <c r="K18" s="1" t="s">
        <v>65</v>
      </c>
      <c r="L18" s="1"/>
      <c r="M18" s="1">
        <v>18</v>
      </c>
      <c r="N18" s="1">
        <f t="shared" si="0"/>
        <v>2020</v>
      </c>
      <c r="O18" s="5" t="s">
        <v>147</v>
      </c>
      <c r="P18" t="str">
        <f>P7</f>
        <v>_x000D__x000D_--------------------------- Última línea ---------------------------.</v>
      </c>
    </row>
    <row r="19" spans="2:16" ht="13">
      <c r="B19" s="1" t="s">
        <v>48</v>
      </c>
      <c r="C19" s="1"/>
      <c r="D19" s="1"/>
      <c r="E19" s="1"/>
      <c r="F19" s="1"/>
      <c r="G19" s="1"/>
      <c r="H19" s="1"/>
      <c r="I19" s="1"/>
      <c r="J19" s="1"/>
      <c r="K19" s="1" t="s">
        <v>66</v>
      </c>
      <c r="L19" s="1"/>
      <c r="M19" s="1">
        <v>19</v>
      </c>
      <c r="N19" s="1">
        <f t="shared" si="0"/>
        <v>2021</v>
      </c>
      <c r="O19" s="5" t="s">
        <v>148</v>
      </c>
      <c r="P19" s="1">
        <f>P8</f>
        <v>0</v>
      </c>
    </row>
    <row r="20" spans="2:16" ht="13">
      <c r="B20" s="8"/>
      <c r="D20" s="9"/>
      <c r="F20" s="9"/>
      <c r="H20" s="1"/>
      <c r="I20" s="1"/>
      <c r="J20" s="1"/>
      <c r="K20" s="1" t="s">
        <v>67</v>
      </c>
      <c r="L20" s="1"/>
      <c r="M20" s="1">
        <v>20</v>
      </c>
      <c r="N20" s="1">
        <f t="shared" si="0"/>
        <v>2022</v>
      </c>
      <c r="O20" s="5" t="s">
        <v>149</v>
      </c>
      <c r="P20" s="1">
        <f>P9</f>
        <v>0</v>
      </c>
    </row>
    <row r="21" spans="2:16" ht="13">
      <c r="B21" s="1"/>
      <c r="C21" s="9" t="s">
        <v>17</v>
      </c>
      <c r="D21" s="1"/>
      <c r="F21" s="9" t="s">
        <v>18</v>
      </c>
      <c r="G21" s="1"/>
      <c r="H21" s="1"/>
      <c r="I21" s="1"/>
      <c r="J21" s="1"/>
      <c r="K21" s="1" t="s">
        <v>68</v>
      </c>
      <c r="L21" s="1"/>
      <c r="M21" s="1">
        <v>21</v>
      </c>
      <c r="N21" s="1">
        <f t="shared" si="0"/>
        <v>2023</v>
      </c>
      <c r="O21" s="5" t="s">
        <v>150</v>
      </c>
      <c r="P21" s="1"/>
    </row>
    <row r="22" spans="2:16" ht="13">
      <c r="B22" s="1"/>
      <c r="C22" s="1"/>
      <c r="D22" s="1"/>
      <c r="E22" s="1"/>
      <c r="F22" s="1"/>
      <c r="G22" s="1"/>
      <c r="H22" s="1"/>
      <c r="I22" s="1"/>
      <c r="J22" s="1"/>
      <c r="K22" s="1" t="s">
        <v>69</v>
      </c>
      <c r="L22" s="1"/>
      <c r="M22" s="1">
        <v>22</v>
      </c>
      <c r="N22" s="1">
        <f t="shared" si="0"/>
        <v>2024</v>
      </c>
      <c r="O22" s="5" t="s">
        <v>151</v>
      </c>
      <c r="P22" s="1"/>
    </row>
    <row r="23" spans="2:16" ht="13">
      <c r="E23" s="1"/>
      <c r="F23" s="1"/>
      <c r="G23" s="1"/>
      <c r="H23" s="1"/>
      <c r="I23" s="1"/>
      <c r="J23" s="1"/>
      <c r="K23" s="1" t="s">
        <v>70</v>
      </c>
      <c r="L23" s="1"/>
      <c r="M23" s="1">
        <v>23</v>
      </c>
      <c r="N23" s="1">
        <f t="shared" si="0"/>
        <v>2025</v>
      </c>
      <c r="O23" s="5" t="s">
        <v>152</v>
      </c>
      <c r="P23" s="1"/>
    </row>
    <row r="24" spans="2:16" ht="13">
      <c r="B24" s="20" t="s">
        <v>19</v>
      </c>
      <c r="C24" s="21"/>
      <c r="D24" s="22"/>
      <c r="E24" s="1"/>
      <c r="F24" s="1"/>
      <c r="G24" s="1"/>
      <c r="H24" s="1"/>
      <c r="I24" s="1"/>
      <c r="J24" s="1"/>
      <c r="K24" s="1" t="s">
        <v>71</v>
      </c>
      <c r="L24" s="1"/>
      <c r="M24" s="1">
        <v>24</v>
      </c>
      <c r="N24" s="1">
        <f t="shared" si="0"/>
        <v>2026</v>
      </c>
      <c r="O24" s="5" t="s">
        <v>153</v>
      </c>
      <c r="P24" s="1"/>
    </row>
    <row r="25" spans="2:16" ht="13">
      <c r="B25" s="1"/>
      <c r="C25" s="1"/>
      <c r="D25" s="1"/>
      <c r="E25" s="1"/>
      <c r="F25" s="1"/>
      <c r="G25" s="1"/>
      <c r="H25" s="1"/>
      <c r="I25" s="1"/>
      <c r="J25" s="1"/>
      <c r="K25" s="1" t="s">
        <v>72</v>
      </c>
      <c r="L25" s="1"/>
      <c r="M25" s="1">
        <v>25</v>
      </c>
      <c r="N25" s="1">
        <f t="shared" si="0"/>
        <v>2027</v>
      </c>
      <c r="O25" s="3" t="s">
        <v>154</v>
      </c>
      <c r="P25" s="1"/>
    </row>
    <row r="26" spans="2:16" ht="13" customHeight="1">
      <c r="B26" s="35" t="str">
        <f>N41&amp;P12&amp;N42&amp;P16&amp;" "&amp;PROPER(P17)&amp;N43</f>
        <v>De acuerdo al Articulo 85 del Reglamento del Administrador del Mercado Mayorista y numeral 12.3 de la Norma de Coordinacion Comercial 12, GUATEMALA DE MOLDEADOS, S. A. presenta las siguientes observaciones al Informe de Transacciones Económicas 09-2015 Escoja De La Lista, solicitando al AMM que las mismas sean analizadas según lo establecido en la normativa del Mercado Mayorista.</v>
      </c>
      <c r="C26" s="35"/>
      <c r="D26" s="35"/>
      <c r="E26" s="35"/>
      <c r="F26" s="35"/>
      <c r="G26" s="35"/>
      <c r="H26" s="35"/>
      <c r="I26" s="35"/>
      <c r="J26" s="37"/>
      <c r="K26" s="1" t="s">
        <v>73</v>
      </c>
      <c r="L26" s="1"/>
      <c r="M26" s="1">
        <v>26</v>
      </c>
      <c r="N26" s="1">
        <f t="shared" si="0"/>
        <v>2028</v>
      </c>
      <c r="O26" s="5" t="s">
        <v>155</v>
      </c>
      <c r="P26" s="1"/>
    </row>
    <row r="27" spans="2:16" ht="13">
      <c r="B27" s="36"/>
      <c r="C27" s="36"/>
      <c r="D27" s="36"/>
      <c r="E27" s="36"/>
      <c r="F27" s="36"/>
      <c r="G27" s="36"/>
      <c r="H27" s="36"/>
      <c r="I27" s="36"/>
      <c r="J27" s="23"/>
      <c r="K27" s="1" t="s">
        <v>74</v>
      </c>
      <c r="L27" s="1"/>
      <c r="M27" s="1">
        <v>27</v>
      </c>
      <c r="N27" s="1">
        <f t="shared" si="0"/>
        <v>2029</v>
      </c>
      <c r="O27" s="5" t="s">
        <v>156</v>
      </c>
      <c r="P27" s="1"/>
    </row>
    <row r="28" spans="2:16" ht="13">
      <c r="B28" s="36"/>
      <c r="C28" s="36"/>
      <c r="D28" s="36"/>
      <c r="E28" s="36"/>
      <c r="F28" s="36"/>
      <c r="G28" s="36"/>
      <c r="H28" s="36"/>
      <c r="I28" s="36"/>
      <c r="J28" s="23"/>
      <c r="K28" s="1" t="s">
        <v>75</v>
      </c>
      <c r="L28" s="1"/>
      <c r="M28" s="1">
        <v>28</v>
      </c>
      <c r="N28" s="1">
        <f t="shared" si="0"/>
        <v>2030</v>
      </c>
      <c r="O28" s="5" t="s">
        <v>157</v>
      </c>
      <c r="P28" s="1"/>
    </row>
    <row r="29" spans="2:16" ht="13">
      <c r="B29" s="36"/>
      <c r="C29" s="36"/>
      <c r="D29" s="36"/>
      <c r="E29" s="36"/>
      <c r="F29" s="36"/>
      <c r="G29" s="36"/>
      <c r="H29" s="36"/>
      <c r="I29" s="36"/>
      <c r="J29" s="24"/>
      <c r="K29" s="19" t="s">
        <v>219</v>
      </c>
      <c r="L29" s="1"/>
      <c r="M29" s="1">
        <v>29</v>
      </c>
      <c r="N29" s="1">
        <f t="shared" si="0"/>
        <v>2031</v>
      </c>
      <c r="O29" s="5" t="s">
        <v>158</v>
      </c>
      <c r="P29" s="1"/>
    </row>
    <row r="30" spans="2:16" ht="13">
      <c r="B30" s="36"/>
      <c r="C30" s="36"/>
      <c r="D30" s="36"/>
      <c r="E30" s="36"/>
      <c r="F30" s="36"/>
      <c r="G30" s="36"/>
      <c r="H30" s="36"/>
      <c r="I30" s="36"/>
      <c r="J30" s="24"/>
      <c r="K30" s="1" t="s">
        <v>76</v>
      </c>
      <c r="L30" s="1"/>
      <c r="M30" s="1">
        <v>30</v>
      </c>
      <c r="N30" s="1">
        <f t="shared" si="0"/>
        <v>2032</v>
      </c>
      <c r="O30" s="5" t="s">
        <v>159</v>
      </c>
      <c r="P30" s="1"/>
    </row>
    <row r="31" spans="2:16" ht="13">
      <c r="B31" s="1"/>
      <c r="C31" s="1"/>
      <c r="D31" s="1"/>
      <c r="E31" s="1"/>
      <c r="F31" s="1"/>
      <c r="G31" s="1"/>
      <c r="H31" s="1"/>
      <c r="I31" s="1"/>
      <c r="J31" s="1"/>
      <c r="K31" t="s">
        <v>218</v>
      </c>
      <c r="L31" s="1"/>
      <c r="M31" s="1">
        <v>31</v>
      </c>
      <c r="N31" s="1">
        <f t="shared" si="0"/>
        <v>2033</v>
      </c>
      <c r="O31" s="5" t="s">
        <v>160</v>
      </c>
      <c r="P31" s="1"/>
    </row>
    <row r="32" spans="2:16" ht="13" customHeight="1">
      <c r="B32" s="39" t="s">
        <v>214</v>
      </c>
      <c r="C32" s="40"/>
      <c r="D32" s="40"/>
      <c r="E32" s="40"/>
      <c r="F32" s="40"/>
      <c r="G32" s="40"/>
      <c r="H32" s="40"/>
      <c r="I32" s="45"/>
      <c r="J32" s="38"/>
      <c r="K32" s="1" t="s">
        <v>77</v>
      </c>
      <c r="L32" s="1"/>
      <c r="M32" s="1" t="s">
        <v>20</v>
      </c>
      <c r="N32" s="1" t="s">
        <v>41</v>
      </c>
      <c r="O32" s="5" t="s">
        <v>161</v>
      </c>
      <c r="P32" s="1"/>
    </row>
    <row r="33" spans="2:16" ht="13">
      <c r="B33" s="41"/>
      <c r="C33" s="42"/>
      <c r="D33" s="42"/>
      <c r="E33" s="42"/>
      <c r="F33" s="42"/>
      <c r="G33" s="42"/>
      <c r="H33" s="42"/>
      <c r="I33" s="46"/>
      <c r="J33" s="48"/>
      <c r="K33" t="s">
        <v>217</v>
      </c>
      <c r="L33" s="1"/>
      <c r="M33" s="1" t="s">
        <v>14</v>
      </c>
      <c r="N33" s="1" t="s">
        <v>12</v>
      </c>
      <c r="O33" s="5" t="s">
        <v>162</v>
      </c>
      <c r="P33" s="1"/>
    </row>
    <row r="34" spans="2:16" ht="13">
      <c r="B34" s="41"/>
      <c r="C34" s="42"/>
      <c r="D34" s="42"/>
      <c r="E34" s="42"/>
      <c r="F34" s="42"/>
      <c r="G34" s="42"/>
      <c r="H34" s="42"/>
      <c r="I34" s="46"/>
      <c r="J34" s="38"/>
      <c r="K34" s="1" t="s">
        <v>78</v>
      </c>
      <c r="L34" s="1"/>
      <c r="M34" s="1"/>
      <c r="N34" s="1" t="s">
        <v>36</v>
      </c>
      <c r="O34" s="5" t="s">
        <v>163</v>
      </c>
      <c r="P34" s="1"/>
    </row>
    <row r="35" spans="2:16" ht="13">
      <c r="B35" s="41"/>
      <c r="C35" s="42"/>
      <c r="D35" s="42"/>
      <c r="E35" s="42"/>
      <c r="F35" s="42"/>
      <c r="G35" s="42"/>
      <c r="H35" s="42"/>
      <c r="I35" s="46"/>
      <c r="J35" s="38"/>
      <c r="K35" s="1" t="s">
        <v>79</v>
      </c>
      <c r="L35" s="1">
        <f>N13</f>
        <v>2015</v>
      </c>
      <c r="M35" s="1">
        <v>1</v>
      </c>
      <c r="N35" s="1" t="s">
        <v>37</v>
      </c>
      <c r="O35" s="5" t="s">
        <v>164</v>
      </c>
      <c r="P35" s="1"/>
    </row>
    <row r="36" spans="2:16" ht="13">
      <c r="B36" s="41"/>
      <c r="C36" s="42"/>
      <c r="D36" s="42"/>
      <c r="E36" s="42"/>
      <c r="F36" s="42"/>
      <c r="G36" s="42"/>
      <c r="H36" s="42"/>
      <c r="I36" s="46"/>
      <c r="J36" s="38"/>
      <c r="K36" s="1" t="s">
        <v>80</v>
      </c>
      <c r="L36" s="1">
        <f t="shared" ref="L36:L53" si="1">N14</f>
        <v>2016</v>
      </c>
      <c r="M36" s="1">
        <f>M35+1</f>
        <v>2</v>
      </c>
      <c r="N36" s="1" t="s">
        <v>38</v>
      </c>
      <c r="O36" s="5" t="s">
        <v>165</v>
      </c>
      <c r="P36" s="1"/>
    </row>
    <row r="37" spans="2:16" ht="13">
      <c r="B37" s="41"/>
      <c r="C37" s="42"/>
      <c r="D37" s="42"/>
      <c r="E37" s="42"/>
      <c r="F37" s="42"/>
      <c r="G37" s="42"/>
      <c r="H37" s="42"/>
      <c r="I37" s="46"/>
      <c r="J37" s="38"/>
      <c r="K37" s="1" t="s">
        <v>81</v>
      </c>
      <c r="L37" s="1">
        <f t="shared" si="1"/>
        <v>2017</v>
      </c>
      <c r="M37" s="1">
        <f t="shared" ref="M37:M53" si="2">M36+1</f>
        <v>3</v>
      </c>
      <c r="N37" s="1" t="s">
        <v>39</v>
      </c>
      <c r="O37" s="3" t="s">
        <v>166</v>
      </c>
      <c r="P37" s="1"/>
    </row>
    <row r="38" spans="2:16" ht="13">
      <c r="B38" s="41"/>
      <c r="C38" s="42"/>
      <c r="D38" s="42"/>
      <c r="E38" s="42"/>
      <c r="F38" s="42"/>
      <c r="G38" s="42"/>
      <c r="H38" s="42"/>
      <c r="I38" s="46"/>
      <c r="J38" s="38"/>
      <c r="K38" s="1" t="s">
        <v>82</v>
      </c>
      <c r="L38" s="1">
        <f t="shared" si="1"/>
        <v>2018</v>
      </c>
      <c r="M38" s="1">
        <f t="shared" si="2"/>
        <v>4</v>
      </c>
      <c r="N38" s="1" t="s">
        <v>42</v>
      </c>
      <c r="O38" s="5" t="s">
        <v>167</v>
      </c>
      <c r="P38" s="1"/>
    </row>
    <row r="39" spans="2:16" ht="13">
      <c r="B39" s="41"/>
      <c r="C39" s="42"/>
      <c r="D39" s="42"/>
      <c r="E39" s="42"/>
      <c r="F39" s="42"/>
      <c r="G39" s="42"/>
      <c r="H39" s="42"/>
      <c r="I39" s="46"/>
      <c r="J39" s="38"/>
      <c r="K39" s="1" t="s">
        <v>83</v>
      </c>
      <c r="L39" s="1">
        <f t="shared" si="1"/>
        <v>2019</v>
      </c>
      <c r="M39" s="1">
        <f t="shared" si="2"/>
        <v>5</v>
      </c>
      <c r="N39" s="1" t="s">
        <v>43</v>
      </c>
      <c r="O39" s="5" t="s">
        <v>168</v>
      </c>
      <c r="P39" s="1"/>
    </row>
    <row r="40" spans="2:16" ht="13">
      <c r="B40" s="41"/>
      <c r="C40" s="42"/>
      <c r="D40" s="42"/>
      <c r="E40" s="42"/>
      <c r="F40" s="42"/>
      <c r="G40" s="42"/>
      <c r="H40" s="42"/>
      <c r="I40" s="46"/>
      <c r="J40" s="38"/>
      <c r="K40" s="1" t="s">
        <v>84</v>
      </c>
      <c r="L40" s="1">
        <f t="shared" si="1"/>
        <v>2020</v>
      </c>
      <c r="M40" s="1">
        <f t="shared" si="2"/>
        <v>6</v>
      </c>
      <c r="N40" s="1" t="s">
        <v>44</v>
      </c>
      <c r="O40" s="5" t="s">
        <v>169</v>
      </c>
      <c r="P40" s="1"/>
    </row>
    <row r="41" spans="2:16" ht="13">
      <c r="B41" s="41"/>
      <c r="C41" s="42"/>
      <c r="D41" s="42"/>
      <c r="E41" s="42"/>
      <c r="F41" s="42"/>
      <c r="G41" s="42"/>
      <c r="H41" s="42"/>
      <c r="I41" s="46"/>
      <c r="J41" s="38"/>
      <c r="K41" s="1" t="s">
        <v>85</v>
      </c>
      <c r="L41" s="1">
        <f t="shared" si="1"/>
        <v>2021</v>
      </c>
      <c r="M41" s="1">
        <f t="shared" si="2"/>
        <v>7</v>
      </c>
      <c r="N41" s="1" t="s">
        <v>49</v>
      </c>
      <c r="O41" s="5" t="s">
        <v>170</v>
      </c>
      <c r="P41" s="1"/>
    </row>
    <row r="42" spans="2:16" ht="13">
      <c r="B42" s="41"/>
      <c r="C42" s="42"/>
      <c r="D42" s="42"/>
      <c r="E42" s="42"/>
      <c r="F42" s="42"/>
      <c r="G42" s="42"/>
      <c r="H42" s="42"/>
      <c r="I42" s="46"/>
      <c r="J42" s="38"/>
      <c r="K42" s="1" t="s">
        <v>86</v>
      </c>
      <c r="L42" s="1">
        <f t="shared" si="1"/>
        <v>2022</v>
      </c>
      <c r="M42" s="1">
        <f t="shared" si="2"/>
        <v>8</v>
      </c>
      <c r="N42" s="1" t="s">
        <v>50</v>
      </c>
      <c r="O42" s="5" t="s">
        <v>171</v>
      </c>
      <c r="P42" s="1"/>
    </row>
    <row r="43" spans="2:16" ht="13">
      <c r="B43" s="41"/>
      <c r="C43" s="42"/>
      <c r="D43" s="42"/>
      <c r="E43" s="42"/>
      <c r="F43" s="42"/>
      <c r="G43" s="42"/>
      <c r="H43" s="42"/>
      <c r="I43" s="46"/>
      <c r="J43" s="38"/>
      <c r="K43" s="1" t="s">
        <v>87</v>
      </c>
      <c r="L43" s="1">
        <f t="shared" si="1"/>
        <v>2023</v>
      </c>
      <c r="M43" s="1">
        <f t="shared" si="2"/>
        <v>9</v>
      </c>
      <c r="N43" s="1" t="s">
        <v>51</v>
      </c>
      <c r="O43" s="5" t="s">
        <v>172</v>
      </c>
      <c r="P43" s="1"/>
    </row>
    <row r="44" spans="2:16" ht="13">
      <c r="B44" s="41"/>
      <c r="C44" s="42"/>
      <c r="D44" s="42"/>
      <c r="E44" s="42"/>
      <c r="F44" s="42"/>
      <c r="G44" s="42"/>
      <c r="H44" s="42"/>
      <c r="I44" s="46"/>
      <c r="J44" s="38"/>
      <c r="K44" s="1" t="s">
        <v>88</v>
      </c>
      <c r="L44" s="1">
        <f t="shared" si="1"/>
        <v>2024</v>
      </c>
      <c r="M44" s="1">
        <f t="shared" si="2"/>
        <v>10</v>
      </c>
      <c r="N44" s="1"/>
      <c r="O44" s="5" t="s">
        <v>173</v>
      </c>
      <c r="P44" s="1"/>
    </row>
    <row r="45" spans="2:16" ht="13">
      <c r="B45" s="41"/>
      <c r="C45" s="42"/>
      <c r="D45" s="42"/>
      <c r="E45" s="42"/>
      <c r="F45" s="42"/>
      <c r="G45" s="42"/>
      <c r="H45" s="42"/>
      <c r="I45" s="46"/>
      <c r="J45" s="38"/>
      <c r="K45" s="1" t="s">
        <v>89</v>
      </c>
      <c r="L45" s="1">
        <f t="shared" si="1"/>
        <v>2025</v>
      </c>
      <c r="M45" s="1">
        <f t="shared" si="2"/>
        <v>11</v>
      </c>
      <c r="N45" s="1"/>
      <c r="O45" s="5" t="s">
        <v>174</v>
      </c>
      <c r="P45" s="1"/>
    </row>
    <row r="46" spans="2:16" ht="13">
      <c r="B46" s="41"/>
      <c r="C46" s="42"/>
      <c r="D46" s="42"/>
      <c r="E46" s="42"/>
      <c r="F46" s="42"/>
      <c r="G46" s="42"/>
      <c r="H46" s="42"/>
      <c r="I46" s="46"/>
      <c r="J46" s="38"/>
      <c r="K46" s="1" t="s">
        <v>90</v>
      </c>
      <c r="L46" s="1">
        <f t="shared" si="1"/>
        <v>2026</v>
      </c>
      <c r="M46" s="1">
        <f t="shared" si="2"/>
        <v>12</v>
      </c>
      <c r="N46" s="1"/>
      <c r="O46" s="5" t="s">
        <v>175</v>
      </c>
      <c r="P46" s="1"/>
    </row>
    <row r="47" spans="2:16" ht="13">
      <c r="B47" s="41"/>
      <c r="C47" s="42"/>
      <c r="D47" s="42"/>
      <c r="E47" s="42"/>
      <c r="F47" s="42"/>
      <c r="G47" s="42"/>
      <c r="H47" s="42"/>
      <c r="I47" s="46"/>
      <c r="J47" s="38"/>
      <c r="K47" t="s">
        <v>215</v>
      </c>
      <c r="L47" s="1">
        <f t="shared" si="1"/>
        <v>2027</v>
      </c>
      <c r="M47" s="1">
        <f t="shared" si="2"/>
        <v>13</v>
      </c>
      <c r="N47" s="1"/>
      <c r="O47" s="5" t="s">
        <v>176</v>
      </c>
      <c r="P47" s="1"/>
    </row>
    <row r="48" spans="2:16" ht="13">
      <c r="B48" s="41"/>
      <c r="C48" s="42"/>
      <c r="D48" s="42"/>
      <c r="E48" s="42"/>
      <c r="F48" s="42"/>
      <c r="G48" s="42"/>
      <c r="H48" s="42"/>
      <c r="I48" s="46"/>
      <c r="J48" s="38"/>
      <c r="K48" s="1" t="s">
        <v>91</v>
      </c>
      <c r="L48" s="1">
        <f t="shared" si="1"/>
        <v>2028</v>
      </c>
      <c r="M48" s="1">
        <f t="shared" si="2"/>
        <v>14</v>
      </c>
      <c r="N48" s="1"/>
      <c r="O48" s="5" t="s">
        <v>177</v>
      </c>
      <c r="P48" s="1"/>
    </row>
    <row r="49" spans="2:16" ht="13">
      <c r="B49" s="41"/>
      <c r="C49" s="42"/>
      <c r="D49" s="42"/>
      <c r="E49" s="42"/>
      <c r="F49" s="42"/>
      <c r="G49" s="42"/>
      <c r="H49" s="42"/>
      <c r="I49" s="46"/>
      <c r="J49" s="38"/>
      <c r="K49" s="1" t="s">
        <v>92</v>
      </c>
      <c r="L49" s="1">
        <f t="shared" si="1"/>
        <v>2029</v>
      </c>
      <c r="M49" s="1">
        <f t="shared" si="2"/>
        <v>15</v>
      </c>
      <c r="N49" s="1"/>
      <c r="O49" s="5" t="s">
        <v>178</v>
      </c>
      <c r="P49" s="1"/>
    </row>
    <row r="50" spans="2:16" ht="13">
      <c r="B50" s="41"/>
      <c r="C50" s="42"/>
      <c r="D50" s="42"/>
      <c r="E50" s="42"/>
      <c r="F50" s="42"/>
      <c r="G50" s="42"/>
      <c r="H50" s="42"/>
      <c r="I50" s="46"/>
      <c r="J50" s="38"/>
      <c r="K50" s="19" t="s">
        <v>230</v>
      </c>
      <c r="L50" s="1">
        <f t="shared" si="1"/>
        <v>2030</v>
      </c>
      <c r="M50" s="1">
        <f t="shared" si="2"/>
        <v>16</v>
      </c>
      <c r="N50" s="1"/>
      <c r="O50" s="5" t="s">
        <v>179</v>
      </c>
      <c r="P50" s="1"/>
    </row>
    <row r="51" spans="2:16" ht="13">
      <c r="B51" s="41"/>
      <c r="C51" s="42"/>
      <c r="D51" s="42"/>
      <c r="E51" s="42"/>
      <c r="F51" s="42"/>
      <c r="G51" s="42"/>
      <c r="H51" s="42"/>
      <c r="I51" s="46"/>
      <c r="J51" s="38"/>
      <c r="K51" s="1" t="s">
        <v>93</v>
      </c>
      <c r="L51" s="1">
        <f t="shared" si="1"/>
        <v>2031</v>
      </c>
      <c r="M51" s="1">
        <f t="shared" si="2"/>
        <v>17</v>
      </c>
      <c r="N51" s="1"/>
      <c r="O51" s="5" t="s">
        <v>180</v>
      </c>
      <c r="P51" s="1"/>
    </row>
    <row r="52" spans="2:16" ht="13">
      <c r="B52" s="41"/>
      <c r="C52" s="42"/>
      <c r="D52" s="42"/>
      <c r="E52" s="42"/>
      <c r="F52" s="42"/>
      <c r="G52" s="42"/>
      <c r="H52" s="42"/>
      <c r="I52" s="46"/>
      <c r="J52" s="38"/>
      <c r="K52" s="1" t="s">
        <v>94</v>
      </c>
      <c r="L52" s="1">
        <f t="shared" si="1"/>
        <v>2032</v>
      </c>
      <c r="M52" s="1">
        <f t="shared" si="2"/>
        <v>18</v>
      </c>
      <c r="N52" s="1"/>
      <c r="O52" s="5" t="s">
        <v>181</v>
      </c>
      <c r="P52" s="1"/>
    </row>
    <row r="53" spans="2:16" ht="13">
      <c r="B53" s="43"/>
      <c r="C53" s="44"/>
      <c r="D53" s="44"/>
      <c r="E53" s="44"/>
      <c r="F53" s="44"/>
      <c r="G53" s="44"/>
      <c r="H53" s="44"/>
      <c r="I53" s="47"/>
      <c r="J53" s="38"/>
      <c r="K53" s="1" t="s">
        <v>95</v>
      </c>
      <c r="L53" s="1">
        <f t="shared" si="1"/>
        <v>2033</v>
      </c>
      <c r="M53" s="1">
        <f t="shared" si="2"/>
        <v>19</v>
      </c>
      <c r="N53" s="1"/>
      <c r="O53" s="17" t="s">
        <v>182</v>
      </c>
      <c r="P53" s="1"/>
    </row>
    <row r="54" spans="2:16" ht="13">
      <c r="B54" s="1"/>
      <c r="C54" s="1"/>
      <c r="D54" s="1"/>
      <c r="E54" s="1"/>
      <c r="F54" s="1"/>
      <c r="G54" s="1"/>
      <c r="H54" s="1"/>
      <c r="I54" s="1"/>
      <c r="J54" s="1"/>
      <c r="K54" s="1" t="s">
        <v>96</v>
      </c>
      <c r="L54" s="1"/>
      <c r="M54" s="1"/>
      <c r="N54" s="1"/>
      <c r="O54" s="17" t="s">
        <v>183</v>
      </c>
      <c r="P54" s="1"/>
    </row>
    <row r="55" spans="2:16" ht="13">
      <c r="B55" s="10" t="s">
        <v>21</v>
      </c>
      <c r="C55" s="1"/>
      <c r="D55" s="1"/>
      <c r="E55" s="49"/>
      <c r="F55" s="50"/>
      <c r="G55" s="50"/>
      <c r="H55" s="50"/>
      <c r="I55" s="50"/>
      <c r="J55" s="38"/>
      <c r="K55" s="1" t="s">
        <v>97</v>
      </c>
      <c r="L55" s="1"/>
      <c r="M55" s="1"/>
      <c r="N55" s="1"/>
      <c r="O55" s="17" t="s">
        <v>184</v>
      </c>
      <c r="P55" s="1"/>
    </row>
    <row r="56" spans="2:16" ht="13">
      <c r="B56" s="1"/>
      <c r="C56" s="1"/>
      <c r="D56" s="1"/>
      <c r="E56" s="1"/>
      <c r="F56" s="1"/>
      <c r="G56" s="1"/>
      <c r="H56" s="1"/>
      <c r="I56" s="1"/>
      <c r="J56" s="1"/>
      <c r="K56" s="1" t="s">
        <v>98</v>
      </c>
      <c r="L56" s="1"/>
      <c r="M56" s="1"/>
      <c r="N56" s="1"/>
      <c r="O56" s="17" t="s">
        <v>185</v>
      </c>
      <c r="P56" s="1"/>
    </row>
    <row r="57" spans="2:16" ht="13">
      <c r="B57" s="10" t="s">
        <v>22</v>
      </c>
      <c r="C57" s="1"/>
      <c r="D57" s="32"/>
      <c r="E57" s="33"/>
      <c r="F57" s="33"/>
      <c r="G57" s="33"/>
      <c r="H57" s="34"/>
      <c r="I57" s="25"/>
      <c r="J57" s="1"/>
      <c r="K57" s="1" t="s">
        <v>99</v>
      </c>
      <c r="L57" s="1"/>
      <c r="M57" s="1"/>
      <c r="N57" s="1"/>
      <c r="O57" s="17" t="s">
        <v>186</v>
      </c>
      <c r="P57" s="1"/>
    </row>
    <row r="58" spans="2:16" ht="13">
      <c r="B58" s="1"/>
      <c r="C58" s="1"/>
      <c r="D58" s="1"/>
      <c r="E58" s="1"/>
      <c r="F58" s="1"/>
      <c r="G58" s="1"/>
      <c r="H58" s="1"/>
      <c r="I58" s="1"/>
      <c r="J58" s="1"/>
      <c r="K58" s="1" t="s">
        <v>100</v>
      </c>
      <c r="L58" s="1"/>
      <c r="M58" s="1"/>
      <c r="N58" s="1"/>
      <c r="O58" s="17" t="s">
        <v>187</v>
      </c>
      <c r="P58" s="1"/>
    </row>
    <row r="59" spans="2:16" ht="13">
      <c r="B59" s="10" t="s">
        <v>23</v>
      </c>
      <c r="C59" s="1"/>
      <c r="D59" s="1"/>
      <c r="E59" s="1"/>
      <c r="F59" s="1"/>
      <c r="G59" s="1"/>
      <c r="H59" s="1"/>
      <c r="I59" s="1"/>
      <c r="J59" s="1"/>
      <c r="K59" s="1" t="s">
        <v>101</v>
      </c>
      <c r="L59" s="1"/>
      <c r="M59" s="1"/>
      <c r="N59" s="1"/>
      <c r="O59" s="17" t="s">
        <v>188</v>
      </c>
      <c r="P59" s="1"/>
    </row>
    <row r="60" spans="2:16" ht="13">
      <c r="B60" s="28" t="s">
        <v>40</v>
      </c>
      <c r="C60" s="29"/>
      <c r="D60" s="29"/>
      <c r="E60" s="1"/>
      <c r="F60" s="1"/>
      <c r="G60" s="1"/>
      <c r="H60" s="1"/>
      <c r="I60" s="1"/>
      <c r="J60" s="1"/>
      <c r="K60" s="1" t="s">
        <v>102</v>
      </c>
      <c r="L60" s="1"/>
      <c r="M60" s="1"/>
      <c r="N60" s="1"/>
      <c r="O60" s="17" t="s">
        <v>189</v>
      </c>
      <c r="P60" s="1"/>
    </row>
    <row r="61" spans="2:16" ht="13">
      <c r="B61" s="29"/>
      <c r="C61" s="29"/>
      <c r="D61" s="29"/>
      <c r="E61" s="11"/>
      <c r="F61" s="12"/>
      <c r="G61" s="12"/>
      <c r="H61" s="12"/>
      <c r="I61" s="12"/>
      <c r="J61" s="11"/>
      <c r="K61" s="1" t="s">
        <v>103</v>
      </c>
      <c r="N61" s="1"/>
      <c r="O61" s="5" t="s">
        <v>190</v>
      </c>
    </row>
    <row r="62" spans="2:16" ht="13">
      <c r="B62" s="29"/>
      <c r="C62" s="29"/>
      <c r="D62" s="29"/>
      <c r="E62" s="1"/>
      <c r="F62" s="26" t="str">
        <f>P12</f>
        <v>GUATEMALA DE MOLDEADOS, S. A.</v>
      </c>
      <c r="G62" s="26"/>
      <c r="H62" s="26"/>
      <c r="I62" s="26"/>
      <c r="J62" s="27"/>
      <c r="K62" s="19" t="s">
        <v>227</v>
      </c>
      <c r="O62" s="5" t="s">
        <v>191</v>
      </c>
    </row>
    <row r="63" spans="2:16" ht="13">
      <c r="C63" s="1"/>
      <c r="D63" s="1"/>
      <c r="E63" s="1"/>
      <c r="F63" s="27"/>
      <c r="G63" s="27"/>
      <c r="H63" s="27"/>
      <c r="I63" s="27"/>
      <c r="J63" s="27"/>
      <c r="K63" s="19" t="s">
        <v>223</v>
      </c>
      <c r="O63" s="5" t="s">
        <v>192</v>
      </c>
    </row>
    <row r="64" spans="2:16" ht="13">
      <c r="B64" s="15"/>
      <c r="C64" s="11"/>
      <c r="D64" s="11"/>
      <c r="E64" s="11"/>
      <c r="F64" s="27"/>
      <c r="G64" s="27"/>
      <c r="H64" s="27"/>
      <c r="I64" s="27"/>
      <c r="J64" s="27"/>
      <c r="K64" s="19" t="s">
        <v>226</v>
      </c>
      <c r="O64" s="5" t="s">
        <v>193</v>
      </c>
    </row>
    <row r="65" spans="2:15" ht="13" hidden="1">
      <c r="B65" s="15"/>
      <c r="C65" s="15"/>
      <c r="D65" s="15"/>
      <c r="E65" s="15"/>
      <c r="F65" s="15"/>
      <c r="G65" s="15"/>
      <c r="H65" s="15"/>
      <c r="I65" s="15"/>
      <c r="J65" s="15"/>
      <c r="K65" s="1" t="s">
        <v>104</v>
      </c>
      <c r="O65" s="17" t="s">
        <v>194</v>
      </c>
    </row>
    <row r="66" spans="2:15" ht="13" hidden="1">
      <c r="B66" s="15"/>
      <c r="C66" s="15"/>
      <c r="D66" s="15"/>
      <c r="E66" s="15"/>
      <c r="F66" s="15"/>
      <c r="G66" s="15"/>
      <c r="H66" s="15"/>
      <c r="I66" s="15"/>
      <c r="J66" s="15"/>
      <c r="K66" s="1" t="s">
        <v>105</v>
      </c>
      <c r="O66" s="17" t="s">
        <v>195</v>
      </c>
    </row>
    <row r="67" spans="2:15" ht="13" hidden="1">
      <c r="K67" s="1" t="s">
        <v>106</v>
      </c>
      <c r="O67" s="17" t="s">
        <v>196</v>
      </c>
    </row>
    <row r="68" spans="2:15" ht="13" hidden="1">
      <c r="B68" s="13"/>
      <c r="K68" s="19" t="s">
        <v>225</v>
      </c>
      <c r="O68" s="17" t="s">
        <v>197</v>
      </c>
    </row>
    <row r="69" spans="2:15" ht="13" hidden="1">
      <c r="B69" s="14"/>
      <c r="K69" s="1" t="s">
        <v>107</v>
      </c>
      <c r="O69" s="17" t="s">
        <v>198</v>
      </c>
    </row>
    <row r="70" spans="2:15" ht="13" hidden="1">
      <c r="K70" s="1" t="s">
        <v>108</v>
      </c>
      <c r="O70" s="17" t="s">
        <v>199</v>
      </c>
    </row>
    <row r="71" spans="2:15" ht="13" hidden="1">
      <c r="K71" s="1" t="s">
        <v>109</v>
      </c>
      <c r="O71" s="17" t="s">
        <v>200</v>
      </c>
    </row>
    <row r="72" spans="2:15" ht="13" hidden="1">
      <c r="K72" s="1" t="s">
        <v>110</v>
      </c>
      <c r="O72" s="17" t="s">
        <v>201</v>
      </c>
    </row>
    <row r="73" spans="2:15" ht="13" hidden="1">
      <c r="K73" s="1" t="s">
        <v>111</v>
      </c>
      <c r="O73" s="5" t="s">
        <v>202</v>
      </c>
    </row>
    <row r="74" spans="2:15" ht="13" hidden="1">
      <c r="K74" s="1" t="s">
        <v>112</v>
      </c>
      <c r="O74" s="5" t="s">
        <v>203</v>
      </c>
    </row>
    <row r="75" spans="2:15" ht="13" hidden="1">
      <c r="K75" s="1" t="s">
        <v>113</v>
      </c>
      <c r="O75" s="5" t="s">
        <v>204</v>
      </c>
    </row>
    <row r="76" spans="2:15" ht="13" hidden="1">
      <c r="K76" t="s">
        <v>216</v>
      </c>
      <c r="O76" s="5" t="s">
        <v>205</v>
      </c>
    </row>
    <row r="77" spans="2:15" ht="13" hidden="1">
      <c r="K77" t="s">
        <v>114</v>
      </c>
      <c r="O77" s="17" t="s">
        <v>206</v>
      </c>
    </row>
    <row r="78" spans="2:15" ht="13" hidden="1">
      <c r="K78" s="19" t="s">
        <v>228</v>
      </c>
      <c r="O78" s="17" t="s">
        <v>207</v>
      </c>
    </row>
    <row r="79" spans="2:15" ht="13" hidden="1">
      <c r="K79" t="s">
        <v>115</v>
      </c>
      <c r="O79" s="17" t="s">
        <v>208</v>
      </c>
    </row>
    <row r="80" spans="2:15" ht="13" hidden="1">
      <c r="K80" t="s">
        <v>116</v>
      </c>
      <c r="O80" s="17" t="s">
        <v>209</v>
      </c>
    </row>
    <row r="81" spans="11:15" ht="13" hidden="1">
      <c r="K81" t="s">
        <v>117</v>
      </c>
      <c r="O81" s="17" t="s">
        <v>210</v>
      </c>
    </row>
    <row r="82" spans="11:15" ht="13" hidden="1">
      <c r="K82" t="s">
        <v>118</v>
      </c>
      <c r="O82" s="17" t="s">
        <v>211</v>
      </c>
    </row>
    <row r="83" spans="11:15" ht="13" hidden="1">
      <c r="K83" t="s">
        <v>119</v>
      </c>
      <c r="O83" s="17" t="s">
        <v>212</v>
      </c>
    </row>
    <row r="84" spans="11:15" ht="13" hidden="1">
      <c r="K84" t="s">
        <v>120</v>
      </c>
      <c r="O84" s="17" t="s">
        <v>213</v>
      </c>
    </row>
    <row r="85" spans="11:15" hidden="1">
      <c r="K85" t="s">
        <v>121</v>
      </c>
    </row>
    <row r="86" spans="11:15" hidden="1">
      <c r="K86" t="s">
        <v>122</v>
      </c>
    </row>
    <row r="87" spans="11:15" hidden="1">
      <c r="K87" t="s">
        <v>123</v>
      </c>
    </row>
    <row r="88" spans="11:15" hidden="1">
      <c r="K88" t="s">
        <v>124</v>
      </c>
    </row>
    <row r="89" spans="11:15" hidden="1">
      <c r="K89" t="s">
        <v>125</v>
      </c>
    </row>
    <row r="90" spans="11:15" hidden="1">
      <c r="K90" t="s">
        <v>126</v>
      </c>
    </row>
    <row r="91" spans="11:15" hidden="1">
      <c r="K91" t="s">
        <v>127</v>
      </c>
    </row>
    <row r="92" spans="11:15" hidden="1">
      <c r="K92" t="s">
        <v>128</v>
      </c>
    </row>
    <row r="93" spans="11:15" hidden="1">
      <c r="K93" t="s">
        <v>129</v>
      </c>
    </row>
    <row r="94" spans="11:15" hidden="1">
      <c r="K94" t="s">
        <v>130</v>
      </c>
    </row>
    <row r="95" spans="11:15" hidden="1">
      <c r="K95" s="19" t="s">
        <v>229</v>
      </c>
    </row>
    <row r="96" spans="11:15" hidden="1">
      <c r="K96" t="s">
        <v>131</v>
      </c>
    </row>
    <row r="97" spans="11:11" hidden="1">
      <c r="K97" t="s">
        <v>132</v>
      </c>
    </row>
    <row r="98" spans="11:11" hidden="1">
      <c r="K98" t="s">
        <v>133</v>
      </c>
    </row>
    <row r="99" spans="11:11" hidden="1">
      <c r="K99" t="s">
        <v>134</v>
      </c>
    </row>
    <row r="100" spans="11:11" hidden="1">
      <c r="K100" t="s">
        <v>135</v>
      </c>
    </row>
    <row r="101" spans="11:11" hidden="1">
      <c r="K101" t="s">
        <v>136</v>
      </c>
    </row>
    <row r="102" spans="11:11" hidden="1">
      <c r="K102" t="s">
        <v>137</v>
      </c>
    </row>
    <row r="103" spans="11:11" hidden="1">
      <c r="K103" t="s">
        <v>138</v>
      </c>
    </row>
    <row r="104" spans="11:11" hidden="1">
      <c r="K104" t="s">
        <v>139</v>
      </c>
    </row>
    <row r="105" spans="11:11" ht="13" hidden="1">
      <c r="K105" s="1" t="s">
        <v>221</v>
      </c>
    </row>
    <row r="106" spans="11:11" hidden="1">
      <c r="K106" t="s">
        <v>140</v>
      </c>
    </row>
    <row r="107" spans="11:11" hidden="1">
      <c r="K107" t="s">
        <v>141</v>
      </c>
    </row>
  </sheetData>
  <sortState ref="K3:K107">
    <sortCondition ref="K2"/>
  </sortState>
  <mergeCells count="9">
    <mergeCell ref="F62:J64"/>
    <mergeCell ref="B60:D62"/>
    <mergeCell ref="B2:J2"/>
    <mergeCell ref="B3:J3"/>
    <mergeCell ref="B4:J4"/>
    <mergeCell ref="D57:H57"/>
    <mergeCell ref="B26:I30"/>
    <mergeCell ref="B32:I53"/>
    <mergeCell ref="E55:I55"/>
  </mergeCells>
  <phoneticPr fontId="8" type="noConversion"/>
  <printOptions horizontalCentered="1"/>
  <pageMargins left="0.39370078740157483" right="0.39370078740157483" top="0.39370078740157483" bottom="0.39370078740157483" header="0" footer="0"/>
  <pageSetup scale="91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3" name="Drop Down 16">
              <controlPr defaultSize="0" autoLine="0" autoPict="0">
                <anchor>
                  <from>
                    <xdr:col>1</xdr:col>
                    <xdr:colOff>0</xdr:colOff>
                    <xdr:row>9</xdr:row>
                    <xdr:rowOff>12700</xdr:rowOff>
                  </from>
                  <to>
                    <xdr:col>7</xdr:col>
                    <xdr:colOff>673100</xdr:colOff>
                    <xdr:row>10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4" name="Drop Down 17">
              <controlPr defaultSize="0" autoLine="0" autoPict="0" altText="=I2">
                <anchor moveWithCells="1">
                  <from>
                    <xdr:col>2</xdr:col>
                    <xdr:colOff>12700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5" name="Drop Down 18">
              <controlPr defaultSize="0" autoLine="0" autoPict="0">
                <anchor moveWithCells="1">
                  <from>
                    <xdr:col>3</xdr:col>
                    <xdr:colOff>228600</xdr:colOff>
                    <xdr:row>14</xdr:row>
                    <xdr:rowOff>0</xdr:rowOff>
                  </from>
                  <to>
                    <xdr:col>5</xdr:col>
                    <xdr:colOff>571500</xdr:colOff>
                    <xdr:row>15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6" name="Drop Down 19">
              <controlPr defaultSize="0" autoLine="0" autoPict="0">
                <anchor moveWithCells="1">
                  <from>
                    <xdr:col>6</xdr:col>
                    <xdr:colOff>12700</xdr:colOff>
                    <xdr:row>14</xdr:row>
                    <xdr:rowOff>0</xdr:rowOff>
                  </from>
                  <to>
                    <xdr:col>7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7" name="Drop Down 20">
              <controlPr defaultSize="0" autoLine="0" autoPict="0">
                <anchor moveWithCells="1">
                  <from>
                    <xdr:col>2</xdr:col>
                    <xdr:colOff>0</xdr:colOff>
                    <xdr:row>21</xdr:row>
                    <xdr:rowOff>12700</xdr:rowOff>
                  </from>
                  <to>
                    <xdr:col>3</xdr:col>
                    <xdr:colOff>203200</xdr:colOff>
                    <xdr:row>22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8" name="Drop Down 21">
              <controlPr defaultSize="0" autoLine="0" autoPict="0">
                <anchor moveWithCells="1">
                  <from>
                    <xdr:col>4</xdr:col>
                    <xdr:colOff>0</xdr:colOff>
                    <xdr:row>20</xdr:row>
                    <xdr:rowOff>152400</xdr:rowOff>
                  </from>
                  <to>
                    <xdr:col>7</xdr:col>
                    <xdr:colOff>241300</xdr:colOff>
                    <xdr:row>22</xdr:row>
                    <xdr:rowOff>25400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AMM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</dc:creator>
  <cp:lastModifiedBy>Janeth Lara</cp:lastModifiedBy>
  <cp:lastPrinted>2010-02-24T21:04:58Z</cp:lastPrinted>
  <dcterms:created xsi:type="dcterms:W3CDTF">2009-09-24T18:03:10Z</dcterms:created>
  <dcterms:modified xsi:type="dcterms:W3CDTF">2015-10-07T17:56:17Z</dcterms:modified>
</cp:coreProperties>
</file>